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Project Rank" sheetId="1" r:id="rId1"/>
  </sheets>
  <definedNames>
    <definedName name="_xlnm.Print_Titles" localSheetId="0">'Project Rank'!$1:$3</definedName>
  </definedNames>
  <calcPr calcId="145621"/>
</workbook>
</file>

<file path=xl/calcChain.xml><?xml version="1.0" encoding="utf-8"?>
<calcChain xmlns="http://schemas.openxmlformats.org/spreadsheetml/2006/main">
  <c r="F20" i="1" l="1"/>
  <c r="J16" i="1"/>
  <c r="J14" i="1"/>
  <c r="J13" i="1"/>
  <c r="J12" i="1"/>
  <c r="J11" i="1"/>
  <c r="J10" i="1"/>
  <c r="J9" i="1"/>
  <c r="J8" i="1"/>
  <c r="J7" i="1"/>
  <c r="J6" i="1"/>
  <c r="J5" i="1"/>
  <c r="J4" i="1"/>
  <c r="I18" i="1"/>
  <c r="I16" i="1"/>
  <c r="I13" i="1"/>
  <c r="I11" i="1"/>
  <c r="I10" i="1"/>
  <c r="I5" i="1"/>
  <c r="G18" i="1"/>
  <c r="F18" i="1"/>
  <c r="H16" i="1"/>
  <c r="H15" i="1"/>
  <c r="J15" i="1" s="1"/>
  <c r="H14" i="1"/>
  <c r="H13" i="1"/>
  <c r="H12" i="1"/>
  <c r="H11" i="1"/>
  <c r="H10" i="1"/>
  <c r="H9" i="1"/>
  <c r="H8" i="1"/>
  <c r="H7" i="1"/>
  <c r="H6" i="1"/>
  <c r="H5" i="1"/>
  <c r="H4" i="1"/>
  <c r="H18" i="1" l="1"/>
  <c r="J18" i="1" s="1"/>
</calcChain>
</file>

<file path=xl/sharedStrings.xml><?xml version="1.0" encoding="utf-8"?>
<sst xmlns="http://schemas.openxmlformats.org/spreadsheetml/2006/main" count="66" uniqueCount="49">
  <si>
    <t>Agency</t>
  </si>
  <si>
    <t>Project</t>
  </si>
  <si>
    <t>Componant</t>
  </si>
  <si>
    <t>Population</t>
  </si>
  <si>
    <t>SHP Request</t>
  </si>
  <si>
    <t>Cash</t>
  </si>
  <si>
    <t>Leverage</t>
  </si>
  <si>
    <t>Rank</t>
  </si>
  <si>
    <t>Community of Caring</t>
  </si>
  <si>
    <t>Finally Home</t>
  </si>
  <si>
    <t>Premanent Housing Tenant Based Rental Assistance</t>
  </si>
  <si>
    <t>Chronic Homeless</t>
  </si>
  <si>
    <t>United Methodist</t>
  </si>
  <si>
    <t>Hope for the Homeless</t>
  </si>
  <si>
    <t>Tansitional Housing, HMIS &amp; Outreach</t>
  </si>
  <si>
    <t>Veterans, Families &amp; Chronic Homeless</t>
  </si>
  <si>
    <t>Community Shelter Services</t>
  </si>
  <si>
    <t>Lighting the Candle I</t>
  </si>
  <si>
    <t>Permanent Housing Leasing &amp; Supportive Service</t>
  </si>
  <si>
    <t>Chronic Homeless families</t>
  </si>
  <si>
    <t>Lighting the Candle II</t>
  </si>
  <si>
    <t>City Mission</t>
  </si>
  <si>
    <t>New Life Progran</t>
  </si>
  <si>
    <t>Tansitional Housing &amp; Supportive Services</t>
  </si>
  <si>
    <t>Mercy Ctr, Erie DAWN, SafeNet, Guadenzia</t>
  </si>
  <si>
    <t>Reach</t>
  </si>
  <si>
    <t>Tansitional Housing</t>
  </si>
  <si>
    <t>Women and Children &amp; Chronic Homeless</t>
  </si>
  <si>
    <t>Mental Health Association</t>
  </si>
  <si>
    <t>Premanent Housing Leasing &amp; Supportive Services</t>
  </si>
  <si>
    <t>Chronic Homeless Individuals from Prison</t>
  </si>
  <si>
    <t>Erie County Care Management</t>
  </si>
  <si>
    <t>Self Start I</t>
  </si>
  <si>
    <t>People with Disabilities &amp; Chronic Homeless</t>
  </si>
  <si>
    <t>Self Start II</t>
  </si>
  <si>
    <t>Self Start III</t>
  </si>
  <si>
    <t>SafeNet</t>
  </si>
  <si>
    <t>TLC Plus</t>
  </si>
  <si>
    <t>Transitional Housing &amp; Supportive Services</t>
  </si>
  <si>
    <t>Young Women with a Small Child or Pregnant</t>
  </si>
  <si>
    <t>Total</t>
  </si>
  <si>
    <t>Renwals</t>
  </si>
  <si>
    <t>New Project</t>
  </si>
  <si>
    <t>2015 HUD CoC Scoring Rank</t>
  </si>
  <si>
    <t>Make it a Home Always I</t>
  </si>
  <si>
    <t>Make it a Home Always II</t>
  </si>
  <si>
    <t>Stairways ACT</t>
  </si>
  <si>
    <t>Total SHP &amp; Cash</t>
  </si>
  <si>
    <t>Total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</si>
</sst>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6" fontId="0" fillId="0" borderId="0" xfId="0" applyNumberFormat="1"/>
    <xf numFmtId="6" fontId="0" fillId="0" borderId="0" xfId="0" applyNumberFormat="1" applyAlignment="1">
      <alignment vertical="center"/>
    </xf>
    <xf numFmtId="0" fontId="0" fillId="0" borderId="0" xfId="0" applyAlignment="1">
      <alignment horizontal="centerContinuous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"/>
    </xf>
    <xf numFmtId="6" fontId="0" fillId="0" borderId="0" xfId="0" applyNumberFormat="1" applyFill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N7" sqref="N7"/>
    </sheetView>
  </sheetViews>
  <sheetFormatPr defaultRowHeight="14.4" x14ac:dyDescent="0.3"/>
  <cols>
    <col min="2" max="2" width="18.33203125" bestFit="1" customWidth="1"/>
    <col min="3" max="3" width="21.6640625" customWidth="1"/>
    <col min="4" max="4" width="16.88671875" bestFit="1" customWidth="1"/>
    <col min="5" max="5" width="15.6640625" bestFit="1" customWidth="1"/>
    <col min="6" max="6" width="11.109375" bestFit="1" customWidth="1"/>
    <col min="7" max="7" width="10.44140625" bestFit="1" customWidth="1"/>
    <col min="8" max="8" width="10.44140625" style="1" customWidth="1"/>
    <col min="9" max="9" width="10.44140625" style="13" bestFit="1" customWidth="1"/>
    <col min="10" max="10" width="11.44140625" style="13" bestFit="1" customWidth="1"/>
    <col min="11" max="11" width="10.44140625" bestFit="1" customWidth="1"/>
  </cols>
  <sheetData>
    <row r="1" spans="1:11" x14ac:dyDescent="0.3">
      <c r="A1" s="7" t="s">
        <v>43</v>
      </c>
      <c r="B1" s="7"/>
      <c r="C1" s="7"/>
      <c r="D1" s="7"/>
      <c r="E1" s="7"/>
      <c r="F1" s="7"/>
      <c r="G1" s="7"/>
      <c r="H1" s="7"/>
      <c r="I1" s="12"/>
      <c r="J1" s="12"/>
      <c r="K1" s="7"/>
    </row>
    <row r="3" spans="1:11" ht="28.8" x14ac:dyDescent="0.3">
      <c r="A3" s="1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6" t="s">
        <v>47</v>
      </c>
      <c r="I3" s="14" t="s">
        <v>6</v>
      </c>
      <c r="J3" s="14" t="s">
        <v>48</v>
      </c>
      <c r="K3" s="9" t="s">
        <v>7</v>
      </c>
    </row>
    <row r="4" spans="1:11" ht="43.2" x14ac:dyDescent="0.3">
      <c r="A4" s="1"/>
      <c r="B4" s="10" t="s">
        <v>8</v>
      </c>
      <c r="C4" s="3" t="s">
        <v>9</v>
      </c>
      <c r="D4" s="2" t="s">
        <v>10</v>
      </c>
      <c r="E4" s="3" t="s">
        <v>11</v>
      </c>
      <c r="F4" s="6">
        <v>67032</v>
      </c>
      <c r="G4" s="6">
        <v>80000</v>
      </c>
      <c r="H4" s="6">
        <f>F4+G4</f>
        <v>147032</v>
      </c>
      <c r="I4" s="15">
        <v>120000</v>
      </c>
      <c r="J4" s="15">
        <f>H4+I4</f>
        <v>267032</v>
      </c>
      <c r="K4" s="17">
        <v>6</v>
      </c>
    </row>
    <row r="5" spans="1:11" ht="43.2" x14ac:dyDescent="0.3">
      <c r="A5" s="1"/>
      <c r="B5" s="10" t="s">
        <v>12</v>
      </c>
      <c r="C5" s="3" t="s">
        <v>13</v>
      </c>
      <c r="D5" s="4" t="s">
        <v>14</v>
      </c>
      <c r="E5" s="4" t="s">
        <v>15</v>
      </c>
      <c r="F5" s="6">
        <v>341622</v>
      </c>
      <c r="G5" s="6">
        <v>195012</v>
      </c>
      <c r="H5" s="6">
        <f>F5+G5</f>
        <v>536634</v>
      </c>
      <c r="I5" s="15">
        <f>16212+478042</f>
        <v>494254</v>
      </c>
      <c r="J5" s="15">
        <f t="shared" ref="J5:J16" si="0">H5+I5</f>
        <v>1030888</v>
      </c>
      <c r="K5" s="18">
        <v>9</v>
      </c>
    </row>
    <row r="6" spans="1:11" ht="43.2" x14ac:dyDescent="0.3">
      <c r="A6" s="1"/>
      <c r="B6" s="11" t="s">
        <v>16</v>
      </c>
      <c r="C6" s="3" t="s">
        <v>17</v>
      </c>
      <c r="D6" s="4" t="s">
        <v>18</v>
      </c>
      <c r="E6" s="4" t="s">
        <v>19</v>
      </c>
      <c r="F6" s="6">
        <v>124280</v>
      </c>
      <c r="G6" s="6">
        <v>60000</v>
      </c>
      <c r="H6" s="6">
        <f t="shared" ref="H6:H16" si="1">F6+G6</f>
        <v>184280</v>
      </c>
      <c r="I6" s="15">
        <v>45000</v>
      </c>
      <c r="J6" s="15">
        <f t="shared" si="0"/>
        <v>229280</v>
      </c>
      <c r="K6" s="17">
        <v>7</v>
      </c>
    </row>
    <row r="7" spans="1:11" ht="43.2" x14ac:dyDescent="0.3">
      <c r="A7" s="1"/>
      <c r="B7" s="11" t="s">
        <v>16</v>
      </c>
      <c r="C7" s="3" t="s">
        <v>20</v>
      </c>
      <c r="D7" s="4" t="s">
        <v>18</v>
      </c>
      <c r="E7" s="4" t="s">
        <v>19</v>
      </c>
      <c r="F7" s="6">
        <v>102407</v>
      </c>
      <c r="G7" s="6">
        <v>50000</v>
      </c>
      <c r="H7" s="6">
        <f t="shared" si="1"/>
        <v>152407</v>
      </c>
      <c r="I7" s="15">
        <v>35000</v>
      </c>
      <c r="J7" s="15">
        <f t="shared" si="0"/>
        <v>187407</v>
      </c>
      <c r="K7" s="17">
        <v>8</v>
      </c>
    </row>
    <row r="8" spans="1:11" ht="43.2" x14ac:dyDescent="0.3">
      <c r="A8" s="1"/>
      <c r="B8" s="10" t="s">
        <v>21</v>
      </c>
      <c r="C8" s="3" t="s">
        <v>22</v>
      </c>
      <c r="D8" s="4" t="s">
        <v>23</v>
      </c>
      <c r="E8" s="3" t="s">
        <v>11</v>
      </c>
      <c r="F8" s="6">
        <v>177297</v>
      </c>
      <c r="G8" s="6">
        <v>75000</v>
      </c>
      <c r="H8" s="6">
        <f t="shared" si="1"/>
        <v>252297</v>
      </c>
      <c r="I8" s="15">
        <v>397800</v>
      </c>
      <c r="J8" s="15">
        <f t="shared" si="0"/>
        <v>650097</v>
      </c>
      <c r="K8" s="17">
        <v>11</v>
      </c>
    </row>
    <row r="9" spans="1:11" ht="43.2" x14ac:dyDescent="0.3">
      <c r="A9" s="1"/>
      <c r="B9" s="11" t="s">
        <v>24</v>
      </c>
      <c r="C9" s="3" t="s">
        <v>25</v>
      </c>
      <c r="D9" s="3" t="s">
        <v>26</v>
      </c>
      <c r="E9" s="4" t="s">
        <v>27</v>
      </c>
      <c r="F9" s="6">
        <v>492317</v>
      </c>
      <c r="G9" s="6">
        <v>514959</v>
      </c>
      <c r="H9" s="6">
        <f t="shared" si="1"/>
        <v>1007276</v>
      </c>
      <c r="I9" s="15">
        <v>729715</v>
      </c>
      <c r="J9" s="15">
        <f t="shared" si="0"/>
        <v>1736991</v>
      </c>
      <c r="K9" s="17">
        <v>12</v>
      </c>
    </row>
    <row r="10" spans="1:11" ht="43.2" x14ac:dyDescent="0.3">
      <c r="A10" s="1"/>
      <c r="B10" s="11" t="s">
        <v>28</v>
      </c>
      <c r="C10" s="3" t="s">
        <v>44</v>
      </c>
      <c r="D10" s="4" t="s">
        <v>29</v>
      </c>
      <c r="E10" s="4" t="s">
        <v>30</v>
      </c>
      <c r="F10" s="6">
        <v>98860</v>
      </c>
      <c r="G10" s="6">
        <v>67000</v>
      </c>
      <c r="H10" s="6">
        <f t="shared" si="1"/>
        <v>165860</v>
      </c>
      <c r="I10" s="15">
        <f>4200+191314</f>
        <v>195514</v>
      </c>
      <c r="J10" s="15">
        <f t="shared" si="0"/>
        <v>361374</v>
      </c>
      <c r="K10" s="17">
        <v>1</v>
      </c>
    </row>
    <row r="11" spans="1:11" s="1" customFormat="1" ht="43.2" x14ac:dyDescent="0.3">
      <c r="B11" s="11" t="s">
        <v>28</v>
      </c>
      <c r="C11" s="3" t="s">
        <v>45</v>
      </c>
      <c r="D11" s="4" t="s">
        <v>29</v>
      </c>
      <c r="E11" s="4" t="s">
        <v>30</v>
      </c>
      <c r="F11" s="6">
        <v>160284</v>
      </c>
      <c r="G11" s="6">
        <v>134000</v>
      </c>
      <c r="H11" s="6">
        <f t="shared" si="1"/>
        <v>294284</v>
      </c>
      <c r="I11" s="15">
        <f>67920+323108</f>
        <v>391028</v>
      </c>
      <c r="J11" s="15">
        <f t="shared" si="0"/>
        <v>685312</v>
      </c>
      <c r="K11" s="17">
        <v>13</v>
      </c>
    </row>
    <row r="12" spans="1:11" ht="43.2" x14ac:dyDescent="0.3">
      <c r="A12" s="1"/>
      <c r="B12" s="11" t="s">
        <v>31</v>
      </c>
      <c r="C12" s="3" t="s">
        <v>32</v>
      </c>
      <c r="D12" s="2" t="s">
        <v>10</v>
      </c>
      <c r="E12" s="4" t="s">
        <v>33</v>
      </c>
      <c r="F12" s="6">
        <v>384499</v>
      </c>
      <c r="G12" s="6">
        <v>407500</v>
      </c>
      <c r="H12" s="6">
        <f t="shared" si="1"/>
        <v>791999</v>
      </c>
      <c r="I12" s="15">
        <v>75000</v>
      </c>
      <c r="J12" s="15">
        <f t="shared" si="0"/>
        <v>866999</v>
      </c>
      <c r="K12" s="17">
        <v>2</v>
      </c>
    </row>
    <row r="13" spans="1:11" ht="43.2" x14ac:dyDescent="0.3">
      <c r="A13" s="1"/>
      <c r="B13" s="11" t="s">
        <v>31</v>
      </c>
      <c r="C13" s="3" t="s">
        <v>34</v>
      </c>
      <c r="D13" s="2" t="s">
        <v>10</v>
      </c>
      <c r="E13" s="4" t="s">
        <v>33</v>
      </c>
      <c r="F13" s="6">
        <v>130090</v>
      </c>
      <c r="G13" s="6">
        <v>164000</v>
      </c>
      <c r="H13" s="6">
        <f t="shared" si="1"/>
        <v>294090</v>
      </c>
      <c r="I13" s="15">
        <f>96000+98000</f>
        <v>194000</v>
      </c>
      <c r="J13" s="15">
        <f t="shared" si="0"/>
        <v>488090</v>
      </c>
      <c r="K13" s="17">
        <v>3</v>
      </c>
    </row>
    <row r="14" spans="1:11" ht="43.2" x14ac:dyDescent="0.3">
      <c r="A14" s="1"/>
      <c r="B14" s="11" t="s">
        <v>31</v>
      </c>
      <c r="C14" s="3" t="s">
        <v>35</v>
      </c>
      <c r="D14" s="2" t="s">
        <v>10</v>
      </c>
      <c r="E14" s="4" t="s">
        <v>33</v>
      </c>
      <c r="F14" s="6">
        <v>129096</v>
      </c>
      <c r="G14" s="6">
        <v>94000</v>
      </c>
      <c r="H14" s="6">
        <f t="shared" si="1"/>
        <v>223096</v>
      </c>
      <c r="I14" s="15">
        <v>138000</v>
      </c>
      <c r="J14" s="15">
        <f t="shared" si="0"/>
        <v>361096</v>
      </c>
      <c r="K14" s="17">
        <v>4</v>
      </c>
    </row>
    <row r="15" spans="1:11" s="1" customFormat="1" ht="43.2" x14ac:dyDescent="0.3">
      <c r="B15" s="11" t="s">
        <v>31</v>
      </c>
      <c r="C15" s="3" t="s">
        <v>46</v>
      </c>
      <c r="D15" s="2" t="s">
        <v>10</v>
      </c>
      <c r="E15" s="4" t="s">
        <v>33</v>
      </c>
      <c r="F15" s="6">
        <v>85373</v>
      </c>
      <c r="G15" s="15">
        <v>60000</v>
      </c>
      <c r="H15" s="6">
        <f t="shared" si="1"/>
        <v>145373</v>
      </c>
      <c r="I15" s="15">
        <v>14500</v>
      </c>
      <c r="J15" s="15">
        <f t="shared" si="0"/>
        <v>159873</v>
      </c>
      <c r="K15" s="17">
        <v>6</v>
      </c>
    </row>
    <row r="16" spans="1:11" ht="43.2" x14ac:dyDescent="0.3">
      <c r="A16" s="1"/>
      <c r="B16" s="4" t="s">
        <v>36</v>
      </c>
      <c r="C16" s="3" t="s">
        <v>37</v>
      </c>
      <c r="D16" s="2" t="s">
        <v>38</v>
      </c>
      <c r="E16" s="4" t="s">
        <v>39</v>
      </c>
      <c r="F16" s="6">
        <v>254457</v>
      </c>
      <c r="G16" s="6">
        <v>67577</v>
      </c>
      <c r="H16" s="6">
        <f t="shared" si="1"/>
        <v>322034</v>
      </c>
      <c r="I16" s="15">
        <f>18050+458865</f>
        <v>476915</v>
      </c>
      <c r="J16" s="15">
        <f t="shared" si="0"/>
        <v>798949</v>
      </c>
      <c r="K16" s="17">
        <v>10</v>
      </c>
    </row>
    <row r="18" spans="1:11" x14ac:dyDescent="0.3">
      <c r="A18" s="1" t="s">
        <v>40</v>
      </c>
      <c r="B18" s="1"/>
      <c r="C18" s="1"/>
      <c r="D18" s="1"/>
      <c r="E18" s="1"/>
      <c r="F18" s="5">
        <f>SUM(F4:F16)</f>
        <v>2547614</v>
      </c>
      <c r="G18" s="5">
        <f>SUM(G4:G16)</f>
        <v>1969048</v>
      </c>
      <c r="H18" s="5">
        <f>SUM(H4:H16)</f>
        <v>4516662</v>
      </c>
      <c r="I18" s="5">
        <f>SUM(I4:I16)</f>
        <v>3306726</v>
      </c>
      <c r="J18" s="15">
        <f>H18+I18</f>
        <v>7823388</v>
      </c>
      <c r="K18" s="5"/>
    </row>
    <row r="20" spans="1:11" x14ac:dyDescent="0.3">
      <c r="A20" s="1"/>
      <c r="B20" s="1"/>
      <c r="C20" s="1"/>
      <c r="D20" s="1"/>
      <c r="E20" s="1" t="s">
        <v>41</v>
      </c>
      <c r="F20" s="5">
        <f>F18-F11</f>
        <v>2387330</v>
      </c>
      <c r="G20" s="1"/>
      <c r="K20" s="1"/>
    </row>
    <row r="21" spans="1:11" x14ac:dyDescent="0.3">
      <c r="A21" s="1"/>
      <c r="B21" s="1"/>
      <c r="C21" s="1"/>
      <c r="D21" s="1"/>
      <c r="E21" s="1" t="s">
        <v>42</v>
      </c>
      <c r="F21" s="5">
        <v>160284</v>
      </c>
      <c r="G21" s="1"/>
      <c r="K21" s="1"/>
    </row>
    <row r="24" spans="1:11" x14ac:dyDescent="0.3">
      <c r="A24" s="1"/>
      <c r="B24" s="1"/>
      <c r="C24" s="1"/>
      <c r="D24" s="1"/>
      <c r="E24" s="8"/>
      <c r="F24" s="8"/>
      <c r="G24" s="5"/>
      <c r="H24" s="5"/>
      <c r="K24" s="1"/>
    </row>
  </sheetData>
  <printOptions horizontalCentered="1" verticalCentered="1" gridLines="1"/>
  <pageMargins left="0.7" right="0.7" top="0.75" bottom="0.75" header="0.3" footer="0.3"/>
  <pageSetup scale="83" orientation="landscape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Rank</vt:lpstr>
      <vt:lpstr>'Project Rank'!Print_Titles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Alexa</dc:creator>
  <cp:lastModifiedBy>Alexa, Mark</cp:lastModifiedBy>
  <cp:lastPrinted>2015-10-20T12:25:11Z</cp:lastPrinted>
  <dcterms:created xsi:type="dcterms:W3CDTF">2015-10-19T13:16:52Z</dcterms:created>
  <dcterms:modified xsi:type="dcterms:W3CDTF">2015-10-21T17:02:57Z</dcterms:modified>
</cp:coreProperties>
</file>